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mo Brasil\Google Drive\2022 Projetos\Campeonatos\2022-10 CBI de Barcos Longos\Projeto Técnico SNEAR\"/>
    </mc:Choice>
  </mc:AlternateContent>
  <bookViews>
    <workbookView xWindow="11565" yWindow="975" windowWidth="27240" windowHeight="18615"/>
  </bookViews>
  <sheets>
    <sheet name="Plan1" sheetId="1" r:id="rId1"/>
    <sheet name="Plan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1" l="1"/>
  <c r="L40" i="1" l="1"/>
  <c r="L41" i="1"/>
  <c r="L42" i="1"/>
  <c r="L33" i="1" l="1"/>
  <c r="L43" i="1" l="1"/>
  <c r="L44" i="1"/>
  <c r="L45" i="1"/>
  <c r="E27" i="2" l="1"/>
  <c r="E23" i="2"/>
  <c r="E17" i="2"/>
  <c r="E13" i="2"/>
  <c r="L37" i="1" l="1"/>
  <c r="L36" i="1"/>
  <c r="C29" i="2"/>
  <c r="E29" i="2"/>
  <c r="C28" i="2"/>
  <c r="E28" i="2"/>
  <c r="C27" i="2"/>
  <c r="L34" i="1"/>
  <c r="L35" i="1"/>
  <c r="L38" i="1"/>
  <c r="L39" i="1"/>
  <c r="D3" i="2"/>
  <c r="D4" i="2"/>
  <c r="D5" i="2"/>
  <c r="C34" i="2"/>
  <c r="E34" i="2"/>
  <c r="C35" i="2"/>
  <c r="E35" i="2"/>
  <c r="C33" i="2"/>
  <c r="E33" i="2"/>
  <c r="C25" i="2"/>
  <c r="E25" i="2"/>
  <c r="C24" i="2"/>
  <c r="E24" i="2"/>
  <c r="C23" i="2"/>
  <c r="C21" i="2"/>
  <c r="E21" i="2"/>
  <c r="C20" i="2"/>
  <c r="E20" i="2"/>
  <c r="C19" i="2"/>
  <c r="E19" i="2"/>
  <c r="C16" i="2"/>
  <c r="E16" i="2"/>
  <c r="C17" i="2"/>
  <c r="C15" i="2"/>
  <c r="E15" i="2"/>
  <c r="C12" i="2"/>
  <c r="E12" i="2"/>
  <c r="C13" i="2"/>
  <c r="C11" i="2"/>
  <c r="E11" i="2"/>
  <c r="C6" i="2"/>
  <c r="B6" i="2"/>
  <c r="D2" i="2"/>
  <c r="D6" i="2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4" i="1"/>
  <c r="L5" i="1"/>
  <c r="L6" i="1"/>
  <c r="L7" i="1"/>
  <c r="L8" i="1"/>
  <c r="L9" i="1"/>
  <c r="L10" i="1"/>
  <c r="E2" i="1"/>
  <c r="F2" i="1"/>
  <c r="G2" i="1"/>
  <c r="D2" i="1"/>
</calcChain>
</file>

<file path=xl/sharedStrings.xml><?xml version="1.0" encoding="utf-8"?>
<sst xmlns="http://schemas.openxmlformats.org/spreadsheetml/2006/main" count="349" uniqueCount="104">
  <si>
    <t>ITEM</t>
  </si>
  <si>
    <t>ESPECIFICAÇÕES</t>
  </si>
  <si>
    <t>FORNECEDOR</t>
  </si>
  <si>
    <t>ENV</t>
  </si>
  <si>
    <t>REC</t>
  </si>
  <si>
    <t>Miriam Jeske</t>
  </si>
  <si>
    <t>Credenciais</t>
  </si>
  <si>
    <t>Windbanners</t>
  </si>
  <si>
    <t>ASS</t>
  </si>
  <si>
    <t>RET</t>
  </si>
  <si>
    <t>Camisetas</t>
  </si>
  <si>
    <t>Máscaras de Proteção</t>
  </si>
  <si>
    <t>Squeeze</t>
  </si>
  <si>
    <t>Lonas para Grade</t>
  </si>
  <si>
    <t>Backdrop</t>
  </si>
  <si>
    <t>Lonas Torre de Partida</t>
  </si>
  <si>
    <t>Telão de LED</t>
  </si>
  <si>
    <t>Pórtico Entrada</t>
  </si>
  <si>
    <t>Fotografia</t>
  </si>
  <si>
    <t>SC Têxtil</t>
  </si>
  <si>
    <t>UNITÁRIO</t>
  </si>
  <si>
    <t>FRETE</t>
  </si>
  <si>
    <t>TOTAL</t>
  </si>
  <si>
    <t>Fast Brand</t>
  </si>
  <si>
    <t>Colltex</t>
  </si>
  <si>
    <t>OK</t>
  </si>
  <si>
    <t>PROJETO REGATAS 2022</t>
  </si>
  <si>
    <r>
      <rPr>
        <b/>
        <sz val="10"/>
        <color theme="1"/>
        <rFont val="Calibri"/>
        <family val="2"/>
        <scheme val="minor"/>
      </rPr>
      <t>Lonas Torre de Partida</t>
    </r>
    <r>
      <rPr>
        <sz val="10"/>
        <color theme="1"/>
        <rFont val="Calibri"/>
        <family val="2"/>
        <scheme val="minor"/>
      </rPr>
      <t xml:space="preserve">
4 lonas 3,6 x 3 metros
2 lonas 3 x 3 metros
2 lonas 3,6 x 1,2 metros
2 lonas 3,6 x 0,5 metros
Lonas ortofônicas, impressão colorida, com acabamento em ilhós, incluir instalação</t>
    </r>
  </si>
  <si>
    <t>ART 7</t>
  </si>
  <si>
    <r>
      <rPr>
        <b/>
        <sz val="10"/>
        <color theme="1"/>
        <rFont val="Calibri"/>
        <family val="2"/>
        <scheme val="minor"/>
      </rPr>
      <t>Pórtico de Entrada</t>
    </r>
    <r>
      <rPr>
        <sz val="10"/>
        <color theme="1"/>
        <rFont val="Calibri"/>
        <family val="2"/>
        <scheme val="minor"/>
      </rPr>
      <t xml:space="preserve">
Tamanho: 3 x 4 metros (colunas 90cm)
Estrutura em box truss pra uso externo
Envelopado frente e verso com lona/tecido com impressão colorida
Instalado sobre piso de concreto, não é possível estaiar, precisa ter base firme</t>
    </r>
  </si>
  <si>
    <t>Elo Brindes</t>
  </si>
  <si>
    <r>
      <rPr>
        <b/>
        <sz val="10"/>
        <rFont val="Calibri"/>
        <family val="2"/>
        <scheme val="minor"/>
      </rPr>
      <t>Squeeze Personalizado</t>
    </r>
    <r>
      <rPr>
        <sz val="10"/>
        <rFont val="Calibri"/>
        <family val="2"/>
        <scheme val="minor"/>
      </rPr>
      <t xml:space="preserve">
Quantidade: 700 unidades
Material: Plástico (translúcido)
Tamanho: 500 ml
Impressão: Serigrafia 4 cores/2 lados
Entrega: Rio de Janeiro com frete CIF</t>
    </r>
  </si>
  <si>
    <t>Direct Brindes</t>
  </si>
  <si>
    <t>GoBanner</t>
  </si>
  <si>
    <r>
      <rPr>
        <b/>
        <sz val="10"/>
        <color theme="1"/>
        <rFont val="Calibri"/>
        <family val="2"/>
        <scheme val="minor"/>
      </rPr>
      <t>Windbanners</t>
    </r>
    <r>
      <rPr>
        <sz val="10"/>
        <color theme="1"/>
        <rFont val="Calibri"/>
        <family val="2"/>
        <scheme val="minor"/>
      </rPr>
      <t xml:space="preserve">
Quantidade: 20 unidades
Modelo: Pena
Altura: 2,50 metros
Impressão: colorida, dupla face
Para uso externo, base para gramado
Entrega: Rio de Janeiro com frete CIF</t>
    </r>
  </si>
  <si>
    <t>Bandeiras Blumenau</t>
  </si>
  <si>
    <t>QTDE</t>
  </si>
  <si>
    <t>CIF</t>
  </si>
  <si>
    <r>
      <rPr>
        <b/>
        <sz val="10"/>
        <color theme="1"/>
        <rFont val="Calibri"/>
        <family val="2"/>
        <scheme val="minor"/>
      </rPr>
      <t>Máscara Descartável</t>
    </r>
    <r>
      <rPr>
        <sz val="10"/>
        <color theme="1"/>
        <rFont val="Calibri"/>
        <family val="2"/>
        <scheme val="minor"/>
      </rPr>
      <t xml:space="preserve">
Quantidade: 2.500 unidades (200/dia)
Tipo: Cirúrgica Branca
Entrega: Rio de Janeiro com frete CIF</t>
    </r>
  </si>
  <si>
    <t>CF Care</t>
  </si>
  <si>
    <t>MedProted</t>
  </si>
  <si>
    <t>Atletas</t>
  </si>
  <si>
    <t>Remo</t>
  </si>
  <si>
    <t>Canoagem</t>
  </si>
  <si>
    <t>Arbitros</t>
  </si>
  <si>
    <t>Staff</t>
  </si>
  <si>
    <t>Voluntários</t>
  </si>
  <si>
    <r>
      <rPr>
        <b/>
        <sz val="10"/>
        <color theme="1"/>
        <rFont val="Calibri"/>
        <family val="2"/>
        <scheme val="minor"/>
      </rPr>
      <t>Aluguel de Painel LED</t>
    </r>
    <r>
      <rPr>
        <sz val="10"/>
        <color theme="1"/>
        <rFont val="Calibri"/>
        <family val="2"/>
        <scheme val="minor"/>
      </rPr>
      <t xml:space="preserve">
Tamanho: 5 x 3 metros
Com estrutura para uso externo (2m altura), instalação, operador, retirada e gerador
Incluir cabo para conexão com PC (50m)
</t>
    </r>
    <r>
      <rPr>
        <sz val="10"/>
        <rFont val="Calibri"/>
        <family val="2"/>
        <scheme val="minor"/>
      </rPr>
      <t>Período: 20 a 23/10 (4 dias)</t>
    </r>
    <r>
      <rPr>
        <sz val="10"/>
        <color theme="1"/>
        <rFont val="Calibri"/>
        <family val="2"/>
        <scheme val="minor"/>
      </rPr>
      <t xml:space="preserve">
Local: Estádio de Remo, Rodrigo de Freitas</t>
    </r>
  </si>
  <si>
    <r>
      <rPr>
        <b/>
        <sz val="10"/>
        <rFont val="Calibri"/>
        <family val="2"/>
        <scheme val="minor"/>
      </rPr>
      <t>Credenciais</t>
    </r>
    <r>
      <rPr>
        <sz val="10"/>
        <rFont val="Calibri"/>
        <family val="2"/>
        <scheme val="minor"/>
      </rPr>
      <t xml:space="preserve">
1000 credenciais personalizadas (5 modelos staff, arbitragem, voluntários, participantes, convidados, qtds a definir)
Tamanho: 10 x 14 cm
Material: PVC, espessura 0,5 mm
Cordão personalizado 20 mm colorido</t>
    </r>
  </si>
  <si>
    <t>Coordenador RH</t>
  </si>
  <si>
    <t>Mensal</t>
  </si>
  <si>
    <t>Hora Projeto</t>
  </si>
  <si>
    <t>Total Bruto</t>
  </si>
  <si>
    <t>Glassdoor</t>
  </si>
  <si>
    <t>Salarios</t>
  </si>
  <si>
    <t>Vagas</t>
  </si>
  <si>
    <t>Coord Logística</t>
  </si>
  <si>
    <t>Catho</t>
  </si>
  <si>
    <t>Coord Infraestrutura</t>
  </si>
  <si>
    <t>Infojobs</t>
  </si>
  <si>
    <t>Coord Admin</t>
  </si>
  <si>
    <t>Coord Arbitragem</t>
  </si>
  <si>
    <t>Diária</t>
  </si>
  <si>
    <t>Skate</t>
  </si>
  <si>
    <t>Esgrima</t>
  </si>
  <si>
    <r>
      <rPr>
        <b/>
        <sz val="10"/>
        <color theme="1"/>
        <rFont val="Calibri"/>
        <family val="2"/>
        <scheme val="minor"/>
      </rPr>
      <t>Camisetas Personalizadas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Quantidade: 850 unidades</t>
    </r>
    <r>
      <rPr>
        <sz val="10"/>
        <color theme="1"/>
        <rFont val="Calibri"/>
        <family val="2"/>
        <scheme val="minor"/>
      </rPr>
      <t xml:space="preserve">
Modelo: Manga Curta
Tecido: Dry Fit ou similar (poliéster)
</t>
    </r>
    <r>
      <rPr>
        <sz val="10"/>
        <rFont val="Calibri"/>
        <family val="2"/>
        <scheme val="minor"/>
      </rPr>
      <t>Estampa: Silk frente e verso, 4x4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Sendo 4 cores de camiseta
Entrega: Rio de Janeiro com frete CIF</t>
    </r>
  </si>
  <si>
    <r>
      <rPr>
        <b/>
        <sz val="10"/>
        <rFont val="Calibri"/>
        <family val="2"/>
        <scheme val="minor"/>
      </rPr>
      <t>Cobertura Fotográfica</t>
    </r>
    <r>
      <rPr>
        <sz val="10"/>
        <rFont val="Calibri"/>
        <family val="2"/>
        <scheme val="minor"/>
      </rPr>
      <t xml:space="preserve">
Períodos: 18 a 23/10 (6 dias)
Horários: integral (manhã e tarde)
Local: Estádio de Remo, Rodrigo de Freitas</t>
    </r>
  </si>
  <si>
    <t>Cordões Digital CRED</t>
  </si>
  <si>
    <t>Cordões Digital FITA</t>
  </si>
  <si>
    <t>Hora 8h</t>
  </si>
  <si>
    <t>Hora 40h</t>
  </si>
  <si>
    <t>Salario</t>
  </si>
  <si>
    <t>Prime Set CRED</t>
  </si>
  <si>
    <t>Prime Set FITA</t>
  </si>
  <si>
    <t>FOB</t>
  </si>
  <si>
    <t>Anima Color CRED</t>
  </si>
  <si>
    <t>Anima Color FITA</t>
  </si>
  <si>
    <r>
      <rPr>
        <b/>
        <sz val="10"/>
        <color theme="1"/>
        <rFont val="Calibri"/>
        <family val="2"/>
        <scheme val="minor"/>
      </rPr>
      <t>Banner Grade de Isolamento</t>
    </r>
    <r>
      <rPr>
        <sz val="10"/>
        <color theme="1"/>
        <rFont val="Calibri"/>
        <family val="2"/>
        <scheme val="minor"/>
      </rPr>
      <t xml:space="preserve">
Quantidade: 30 lonas (10 de cada modelo)
Tamanho: 1,95 x 0,9 metro
Acabamento em ilhós com abraçadeiras de plástico, incluir instalação</t>
    </r>
  </si>
  <si>
    <t>Nova Dupla</t>
  </si>
  <si>
    <t>MVS</t>
  </si>
  <si>
    <t>Grupo Sprint</t>
  </si>
  <si>
    <t>Alquimia Sign</t>
  </si>
  <si>
    <t>Universo</t>
  </si>
  <si>
    <t>Boa Fibra</t>
  </si>
  <si>
    <t>Marcelo Freire</t>
  </si>
  <si>
    <r>
      <rPr>
        <b/>
        <sz val="10"/>
        <rFont val="Calibri"/>
        <family val="2"/>
        <scheme val="minor"/>
      </rPr>
      <t>Backdrop</t>
    </r>
    <r>
      <rPr>
        <sz val="10"/>
        <rFont val="Calibri"/>
        <family val="2"/>
        <scheme val="minor"/>
      </rPr>
      <t xml:space="preserve">
Quantidade: 1 unidade
Tamanho: 8 x 3 metros
Estrutura em box truss envelopada em lona ou tecido impresso, coloridl
Instalação estaiada</t>
    </r>
  </si>
  <si>
    <t>Scápole</t>
  </si>
  <si>
    <t>Coord Comunicação</t>
  </si>
  <si>
    <t>Acorp</t>
  </si>
  <si>
    <t>18 a 23/10 (6 dias, datas para aluguéis, dia inteiro)
Transmissão: 22 e 23/10 (Canal Olímpico)</t>
  </si>
  <si>
    <t>Servgela</t>
  </si>
  <si>
    <t>Ambulância</t>
  </si>
  <si>
    <r>
      <rPr>
        <b/>
        <sz val="10"/>
        <rFont val="Calibri"/>
        <family val="2"/>
        <scheme val="minor"/>
      </rPr>
      <t>Ambulâncias:</t>
    </r>
    <r>
      <rPr>
        <sz val="10"/>
        <rFont val="Calibri"/>
        <family val="2"/>
        <scheme val="minor"/>
      </rPr>
      <t xml:space="preserve">
Quantidade: 2 ambulâncias
Modelo: UTI
Período: 16 a 23/10 (8 dias)
Horário: das 8h às 17h</t>
    </r>
  </si>
  <si>
    <t>Express</t>
  </si>
  <si>
    <t>Ultralife</t>
  </si>
  <si>
    <t>Life Line</t>
  </si>
  <si>
    <t>Rio Locações</t>
  </si>
  <si>
    <t>Dikran Sahagian</t>
  </si>
  <si>
    <t>RJEPI</t>
  </si>
  <si>
    <t>Sonorização</t>
  </si>
  <si>
    <t>TiMedia</t>
  </si>
  <si>
    <t>Áudio Mendes</t>
  </si>
  <si>
    <t>CONF</t>
  </si>
  <si>
    <r>
      <rPr>
        <b/>
        <sz val="9"/>
        <rFont val="Calibri"/>
        <family val="2"/>
        <scheme val="minor"/>
      </rPr>
      <t>Sonorização Ambiente</t>
    </r>
    <r>
      <rPr>
        <sz val="9"/>
        <rFont val="Calibri"/>
        <family val="2"/>
        <scheme val="minor"/>
      </rPr>
      <t xml:space="preserve">
Período: 21, 22 e 23/10, 8h às 18h
04 Caixas de som 1000 watts (ou similar, externo)
02 microfones de mão sem fio (baterias inclusas)
Player, Mesa e cabeamento  (pelo menos 50m)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</si>
</sst>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9" fontId="5" fillId="4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3" applyFont="1" applyAlignment="1">
      <alignment vertical="center"/>
    </xf>
    <xf numFmtId="44" fontId="0" fillId="0" borderId="0" xfId="3" applyFont="1" applyAlignment="1">
      <alignment horizontal="center" vertical="center"/>
    </xf>
    <xf numFmtId="0" fontId="0" fillId="0" borderId="0" xfId="3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4" fontId="0" fillId="0" borderId="0" xfId="3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44" fontId="0" fillId="8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44" fontId="0" fillId="6" borderId="0" xfId="3" applyFont="1" applyFill="1" applyAlignment="1">
      <alignment vertical="center"/>
    </xf>
    <xf numFmtId="164" fontId="0" fillId="6" borderId="0" xfId="3" applyNumberFormat="1" applyFont="1" applyFill="1" applyAlignment="1">
      <alignment horizontal="center" vertical="center"/>
    </xf>
    <xf numFmtId="44" fontId="0" fillId="6" borderId="0" xfId="3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4" fontId="0" fillId="0" borderId="0" xfId="3" applyFont="1" applyFill="1" applyAlignment="1">
      <alignment vertical="center"/>
    </xf>
    <xf numFmtId="44" fontId="0" fillId="0" borderId="0" xfId="3" applyFont="1" applyFill="1" applyAlignment="1">
      <alignment horizontal="center" vertical="center"/>
    </xf>
  </cellXfs>
  <cellStyles count="4">
    <cellStyle name="Hiperlink" xfId="1" builtinId="8"/>
    <cellStyle name="Moeda" xfId="3" builtinId="4"/>
    <cellStyle name="Normal" xfId="0" builtinId="0"/>
    <cellStyle name="Porcentagem" xfId="2" builtinId="5"/>
  </cellStyles>
  <dxfs count="11"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120" zoomScaleNormal="120" zoomScalePageLayoutView="12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43" sqref="B43:B45"/>
    </sheetView>
  </sheetViews>
  <sheetFormatPr defaultColWidth="8.85546875" defaultRowHeight="15" x14ac:dyDescent="0.25"/>
  <cols>
    <col min="1" max="1" width="21.42578125" style="3" customWidth="1"/>
    <col min="2" max="2" width="35.7109375" style="1" customWidth="1"/>
    <col min="3" max="3" width="20.7109375" style="6" customWidth="1"/>
    <col min="4" max="4" width="6.7109375" style="20" customWidth="1"/>
    <col min="5" max="5" width="6.7109375" style="6" customWidth="1"/>
    <col min="6" max="6" width="6.7109375" style="28" customWidth="1"/>
    <col min="7" max="8" width="6.7109375" style="36" customWidth="1"/>
    <col min="9" max="9" width="20.7109375" style="1" customWidth="1"/>
    <col min="10" max="10" width="13" style="6" customWidth="1"/>
    <col min="11" max="11" width="15.85546875" style="6" customWidth="1"/>
    <col min="12" max="12" width="18.42578125" style="1" customWidth="1"/>
    <col min="13" max="16384" width="8.85546875" style="1"/>
  </cols>
  <sheetData>
    <row r="1" spans="1:12" ht="19.5" customHeight="1" x14ac:dyDescent="0.25">
      <c r="A1" s="46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12" ht="46.5" customHeight="1" x14ac:dyDescent="0.25">
      <c r="A2" s="55" t="s">
        <v>89</v>
      </c>
      <c r="B2" s="56"/>
      <c r="C2" s="57"/>
      <c r="D2" s="5">
        <f>COUNTA(D4:D45)/(COUNTA(D4:D45)+COUNTBLANK(D4:D45))</f>
        <v>1</v>
      </c>
      <c r="E2" s="5">
        <f>COUNTA(E4:E45)/(COUNTA(E4:E45)+COUNTBLANK(E4:E45))</f>
        <v>1</v>
      </c>
      <c r="F2" s="5">
        <f>COUNTA(F4:F45)/(COUNTA(F4:F45)+COUNTBLANK(F4:F45))</f>
        <v>1</v>
      </c>
      <c r="G2" s="5">
        <f>COUNTA(G4:G45)/(COUNTA(G4:G45)+COUNTBLANK(G4:G45))</f>
        <v>0.7857142857142857</v>
      </c>
      <c r="H2" s="5">
        <f>COUNTA(H4:H45)/(COUNTA(H4:H45)+COUNTBLANK(H4:H45))</f>
        <v>0.7857142857142857</v>
      </c>
      <c r="I2" s="59"/>
      <c r="J2" s="60"/>
      <c r="K2" s="60"/>
      <c r="L2" s="61"/>
    </row>
    <row r="3" spans="1:12" ht="20.100000000000001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8</v>
      </c>
      <c r="G3" s="4" t="s">
        <v>9</v>
      </c>
      <c r="H3" s="4" t="s">
        <v>102</v>
      </c>
      <c r="I3" s="4" t="s">
        <v>20</v>
      </c>
      <c r="J3" s="4" t="s">
        <v>36</v>
      </c>
      <c r="K3" s="4" t="s">
        <v>21</v>
      </c>
      <c r="L3" s="4" t="s">
        <v>22</v>
      </c>
    </row>
    <row r="4" spans="1:12" ht="35.1" customHeight="1" x14ac:dyDescent="0.25">
      <c r="A4" s="49" t="s">
        <v>10</v>
      </c>
      <c r="B4" s="50" t="s">
        <v>65</v>
      </c>
      <c r="C4" s="38" t="s">
        <v>19</v>
      </c>
      <c r="D4" s="39" t="s">
        <v>25</v>
      </c>
      <c r="E4" s="39" t="s">
        <v>25</v>
      </c>
      <c r="F4" s="39" t="s">
        <v>25</v>
      </c>
      <c r="G4" s="39" t="s">
        <v>25</v>
      </c>
      <c r="H4" s="39" t="s">
        <v>25</v>
      </c>
      <c r="I4" s="40">
        <v>27.5</v>
      </c>
      <c r="J4" s="39">
        <v>850</v>
      </c>
      <c r="K4" s="39" t="s">
        <v>37</v>
      </c>
      <c r="L4" s="40">
        <f t="shared" ref="L4:L45" si="0">IF(K4 = "CIF", I4*J4,(I4*J4)+K4)</f>
        <v>23375</v>
      </c>
    </row>
    <row r="5" spans="1:12" ht="35.1" customHeight="1" x14ac:dyDescent="0.25">
      <c r="A5" s="49"/>
      <c r="B5" s="50"/>
      <c r="C5" s="62" t="s">
        <v>86</v>
      </c>
      <c r="D5" s="63" t="s">
        <v>25</v>
      </c>
      <c r="E5" s="63" t="s">
        <v>25</v>
      </c>
      <c r="F5" s="63" t="s">
        <v>25</v>
      </c>
      <c r="G5" s="63" t="s">
        <v>25</v>
      </c>
      <c r="H5" s="63" t="s">
        <v>25</v>
      </c>
      <c r="I5" s="64">
        <v>41.9</v>
      </c>
      <c r="J5" s="63">
        <v>850</v>
      </c>
      <c r="K5" s="65">
        <v>3642.41</v>
      </c>
      <c r="L5" s="64">
        <f t="shared" si="0"/>
        <v>39257.410000000003</v>
      </c>
    </row>
    <row r="6" spans="1:12" ht="35.1" customHeight="1" x14ac:dyDescent="0.25">
      <c r="A6" s="49"/>
      <c r="B6" s="50"/>
      <c r="C6" s="1" t="s">
        <v>24</v>
      </c>
      <c r="D6" s="20" t="s">
        <v>25</v>
      </c>
      <c r="E6" s="6" t="s">
        <v>25</v>
      </c>
      <c r="F6" s="33" t="s">
        <v>25</v>
      </c>
      <c r="G6" s="44" t="s">
        <v>25</v>
      </c>
      <c r="H6" s="44" t="s">
        <v>25</v>
      </c>
      <c r="I6" s="7">
        <v>27.9</v>
      </c>
      <c r="J6" s="6">
        <v>850</v>
      </c>
      <c r="K6" s="8" t="s">
        <v>37</v>
      </c>
      <c r="L6" s="7">
        <f t="shared" si="0"/>
        <v>23715</v>
      </c>
    </row>
    <row r="7" spans="1:12" ht="35.1" customHeight="1" x14ac:dyDescent="0.25">
      <c r="A7" s="49" t="s">
        <v>11</v>
      </c>
      <c r="B7" s="53" t="s">
        <v>38</v>
      </c>
      <c r="C7" s="1" t="s">
        <v>98</v>
      </c>
      <c r="D7" s="20" t="s">
        <v>25</v>
      </c>
      <c r="E7" s="6" t="s">
        <v>25</v>
      </c>
      <c r="F7" s="33" t="s">
        <v>25</v>
      </c>
      <c r="I7" s="7">
        <v>0.438</v>
      </c>
      <c r="J7" s="6">
        <v>2500</v>
      </c>
      <c r="K7" s="8">
        <v>0</v>
      </c>
      <c r="L7" s="7">
        <f t="shared" si="0"/>
        <v>1095</v>
      </c>
    </row>
    <row r="8" spans="1:12" ht="35.1" customHeight="1" x14ac:dyDescent="0.25">
      <c r="A8" s="49"/>
      <c r="B8" s="54"/>
      <c r="C8" s="1" t="s">
        <v>39</v>
      </c>
      <c r="D8" s="20" t="s">
        <v>25</v>
      </c>
      <c r="E8" s="6" t="s">
        <v>25</v>
      </c>
      <c r="F8" s="28" t="s">
        <v>25</v>
      </c>
      <c r="I8" s="7">
        <v>0.34</v>
      </c>
      <c r="J8" s="6">
        <v>2500</v>
      </c>
      <c r="K8" s="8">
        <v>10</v>
      </c>
      <c r="L8" s="7">
        <f t="shared" si="0"/>
        <v>860.00000000000011</v>
      </c>
    </row>
    <row r="9" spans="1:12" ht="35.1" customHeight="1" x14ac:dyDescent="0.25">
      <c r="A9" s="49"/>
      <c r="B9" s="54"/>
      <c r="C9" s="38" t="s">
        <v>40</v>
      </c>
      <c r="D9" s="39" t="s">
        <v>25</v>
      </c>
      <c r="E9" s="39" t="s">
        <v>25</v>
      </c>
      <c r="F9" s="39" t="s">
        <v>25</v>
      </c>
      <c r="G9" s="39"/>
      <c r="H9" s="39"/>
      <c r="I9" s="40">
        <v>0.17</v>
      </c>
      <c r="J9" s="39">
        <v>2500</v>
      </c>
      <c r="K9" s="42">
        <v>88</v>
      </c>
      <c r="L9" s="40">
        <f t="shared" si="0"/>
        <v>513</v>
      </c>
    </row>
    <row r="10" spans="1:12" ht="35.1" customHeight="1" x14ac:dyDescent="0.25">
      <c r="A10" s="49" t="s">
        <v>12</v>
      </c>
      <c r="B10" s="51" t="s">
        <v>31</v>
      </c>
      <c r="C10" s="1" t="s">
        <v>30</v>
      </c>
      <c r="D10" s="20" t="s">
        <v>25</v>
      </c>
      <c r="E10" s="6" t="s">
        <v>25</v>
      </c>
      <c r="F10" s="33" t="s">
        <v>25</v>
      </c>
      <c r="G10" s="37" t="s">
        <v>25</v>
      </c>
      <c r="H10" s="37" t="s">
        <v>25</v>
      </c>
      <c r="I10" s="7">
        <v>7.86</v>
      </c>
      <c r="J10" s="6">
        <v>700</v>
      </c>
      <c r="K10" s="8">
        <v>504.19</v>
      </c>
      <c r="L10" s="7">
        <f t="shared" si="0"/>
        <v>6006.19</v>
      </c>
    </row>
    <row r="11" spans="1:12" ht="35.1" customHeight="1" x14ac:dyDescent="0.25">
      <c r="A11" s="49"/>
      <c r="B11" s="51"/>
      <c r="C11" s="1" t="s">
        <v>32</v>
      </c>
      <c r="D11" s="20" t="s">
        <v>25</v>
      </c>
      <c r="E11" s="6" t="s">
        <v>25</v>
      </c>
      <c r="F11" s="32" t="s">
        <v>25</v>
      </c>
      <c r="G11" s="44" t="s">
        <v>25</v>
      </c>
      <c r="H11" s="44" t="s">
        <v>25</v>
      </c>
      <c r="I11" s="7">
        <v>4.58</v>
      </c>
      <c r="J11" s="6">
        <v>700</v>
      </c>
      <c r="K11" s="8">
        <v>310</v>
      </c>
      <c r="L11" s="7">
        <f t="shared" si="0"/>
        <v>3516</v>
      </c>
    </row>
    <row r="12" spans="1:12" ht="35.1" customHeight="1" x14ac:dyDescent="0.25">
      <c r="A12" s="49"/>
      <c r="B12" s="51"/>
      <c r="C12" s="38" t="s">
        <v>90</v>
      </c>
      <c r="D12" s="39" t="s">
        <v>25</v>
      </c>
      <c r="E12" s="39" t="s">
        <v>25</v>
      </c>
      <c r="F12" s="39" t="s">
        <v>25</v>
      </c>
      <c r="G12" s="39" t="s">
        <v>25</v>
      </c>
      <c r="H12" s="39" t="s">
        <v>25</v>
      </c>
      <c r="I12" s="40">
        <v>3.09</v>
      </c>
      <c r="J12" s="39">
        <v>700</v>
      </c>
      <c r="K12" s="42">
        <v>0</v>
      </c>
      <c r="L12" s="40">
        <f t="shared" si="0"/>
        <v>2163</v>
      </c>
    </row>
    <row r="13" spans="1:12" ht="35.1" customHeight="1" x14ac:dyDescent="0.25">
      <c r="A13" s="49" t="s">
        <v>13</v>
      </c>
      <c r="B13" s="53" t="s">
        <v>77</v>
      </c>
      <c r="C13" s="30" t="s">
        <v>78</v>
      </c>
      <c r="D13" s="20" t="s">
        <v>25</v>
      </c>
      <c r="E13" s="6" t="s">
        <v>25</v>
      </c>
      <c r="F13" s="28" t="s">
        <v>25</v>
      </c>
      <c r="G13" s="45" t="s">
        <v>25</v>
      </c>
      <c r="H13" s="45" t="s">
        <v>25</v>
      </c>
      <c r="I13" s="7">
        <v>130</v>
      </c>
      <c r="J13" s="6">
        <v>30</v>
      </c>
      <c r="K13" s="8" t="s">
        <v>37</v>
      </c>
      <c r="L13" s="7">
        <f t="shared" si="0"/>
        <v>3900</v>
      </c>
    </row>
    <row r="14" spans="1:12" ht="35.1" customHeight="1" x14ac:dyDescent="0.25">
      <c r="A14" s="49"/>
      <c r="B14" s="54"/>
      <c r="C14" s="38" t="s">
        <v>79</v>
      </c>
      <c r="D14" s="39" t="s">
        <v>25</v>
      </c>
      <c r="E14" s="39" t="s">
        <v>25</v>
      </c>
      <c r="F14" s="39" t="s">
        <v>25</v>
      </c>
      <c r="G14" s="39" t="s">
        <v>25</v>
      </c>
      <c r="H14" s="39" t="s">
        <v>25</v>
      </c>
      <c r="I14" s="40">
        <v>110</v>
      </c>
      <c r="J14" s="39">
        <v>30</v>
      </c>
      <c r="K14" s="39" t="s">
        <v>37</v>
      </c>
      <c r="L14" s="40">
        <f t="shared" si="0"/>
        <v>3300</v>
      </c>
    </row>
    <row r="15" spans="1:12" ht="35.1" customHeight="1" x14ac:dyDescent="0.25">
      <c r="A15" s="49"/>
      <c r="B15" s="54"/>
      <c r="C15" s="1" t="s">
        <v>80</v>
      </c>
      <c r="D15" s="20" t="s">
        <v>25</v>
      </c>
      <c r="E15" s="6" t="s">
        <v>25</v>
      </c>
      <c r="F15" s="31" t="s">
        <v>25</v>
      </c>
      <c r="G15" s="44" t="s">
        <v>25</v>
      </c>
      <c r="H15" s="44" t="s">
        <v>25</v>
      </c>
      <c r="I15" s="7">
        <v>123.66</v>
      </c>
      <c r="J15" s="6">
        <v>30</v>
      </c>
      <c r="K15" s="6" t="s">
        <v>37</v>
      </c>
      <c r="L15" s="7">
        <f t="shared" si="0"/>
        <v>3709.7999999999997</v>
      </c>
    </row>
    <row r="16" spans="1:12" ht="35.1" customHeight="1" x14ac:dyDescent="0.25">
      <c r="A16" s="49" t="s">
        <v>14</v>
      </c>
      <c r="B16" s="51" t="s">
        <v>85</v>
      </c>
      <c r="C16" s="1" t="s">
        <v>78</v>
      </c>
      <c r="D16" s="20" t="s">
        <v>25</v>
      </c>
      <c r="E16" s="6" t="s">
        <v>25</v>
      </c>
      <c r="F16" s="28" t="s">
        <v>25</v>
      </c>
      <c r="G16" s="45" t="s">
        <v>25</v>
      </c>
      <c r="H16" s="45" t="s">
        <v>25</v>
      </c>
      <c r="I16" s="7">
        <v>11800</v>
      </c>
      <c r="J16" s="6">
        <v>1</v>
      </c>
      <c r="K16" s="8" t="s">
        <v>37</v>
      </c>
      <c r="L16" s="7">
        <f t="shared" si="0"/>
        <v>11800</v>
      </c>
    </row>
    <row r="17" spans="1:12" ht="35.1" customHeight="1" x14ac:dyDescent="0.25">
      <c r="A17" s="49"/>
      <c r="B17" s="52"/>
      <c r="C17" s="38" t="s">
        <v>79</v>
      </c>
      <c r="D17" s="39" t="s">
        <v>25</v>
      </c>
      <c r="E17" s="39" t="s">
        <v>25</v>
      </c>
      <c r="F17" s="39" t="s">
        <v>25</v>
      </c>
      <c r="G17" s="39" t="s">
        <v>25</v>
      </c>
      <c r="H17" s="39" t="s">
        <v>25</v>
      </c>
      <c r="I17" s="40">
        <v>2900</v>
      </c>
      <c r="J17" s="39">
        <v>1</v>
      </c>
      <c r="K17" s="39" t="s">
        <v>37</v>
      </c>
      <c r="L17" s="40">
        <f t="shared" si="0"/>
        <v>2900</v>
      </c>
    </row>
    <row r="18" spans="1:12" ht="35.1" customHeight="1" x14ac:dyDescent="0.25">
      <c r="A18" s="49"/>
      <c r="B18" s="52"/>
      <c r="C18" s="1" t="s">
        <v>80</v>
      </c>
      <c r="D18" s="20" t="s">
        <v>25</v>
      </c>
      <c r="E18" s="6" t="s">
        <v>25</v>
      </c>
      <c r="F18" s="31" t="s">
        <v>25</v>
      </c>
      <c r="G18" s="44" t="s">
        <v>25</v>
      </c>
      <c r="H18" s="44" t="s">
        <v>25</v>
      </c>
      <c r="I18" s="7">
        <v>7416.77</v>
      </c>
      <c r="J18" s="6">
        <v>1</v>
      </c>
      <c r="K18" s="6" t="s">
        <v>37</v>
      </c>
      <c r="L18" s="7">
        <f t="shared" si="0"/>
        <v>7416.77</v>
      </c>
    </row>
    <row r="19" spans="1:12" ht="35.1" customHeight="1" x14ac:dyDescent="0.25">
      <c r="A19" s="49" t="s">
        <v>15</v>
      </c>
      <c r="B19" s="53" t="s">
        <v>27</v>
      </c>
      <c r="C19" s="1" t="s">
        <v>23</v>
      </c>
      <c r="D19" s="20" t="s">
        <v>25</v>
      </c>
      <c r="E19" s="6" t="s">
        <v>25</v>
      </c>
      <c r="F19" s="28" t="s">
        <v>25</v>
      </c>
      <c r="I19" s="7">
        <v>630</v>
      </c>
      <c r="J19" s="6">
        <v>10</v>
      </c>
      <c r="K19" s="8">
        <v>800</v>
      </c>
      <c r="L19" s="7">
        <f t="shared" si="0"/>
        <v>7100</v>
      </c>
    </row>
    <row r="20" spans="1:12" ht="35.1" customHeight="1" x14ac:dyDescent="0.25">
      <c r="A20" s="49"/>
      <c r="B20" s="53"/>
      <c r="C20" s="1" t="s">
        <v>81</v>
      </c>
      <c r="D20" s="20" t="s">
        <v>25</v>
      </c>
      <c r="E20" s="6" t="s">
        <v>25</v>
      </c>
      <c r="F20" s="29" t="s">
        <v>25</v>
      </c>
      <c r="I20" s="7">
        <v>734.4</v>
      </c>
      <c r="J20" s="6">
        <v>10</v>
      </c>
      <c r="K20" s="8">
        <v>550</v>
      </c>
      <c r="L20" s="7">
        <f t="shared" si="0"/>
        <v>7894</v>
      </c>
    </row>
    <row r="21" spans="1:12" ht="35.1" customHeight="1" x14ac:dyDescent="0.25">
      <c r="A21" s="49"/>
      <c r="B21" s="53"/>
      <c r="C21" s="1" t="s">
        <v>82</v>
      </c>
      <c r="D21" s="20" t="s">
        <v>25</v>
      </c>
      <c r="E21" s="6" t="s">
        <v>25</v>
      </c>
      <c r="F21" s="35" t="s">
        <v>25</v>
      </c>
      <c r="I21" s="7">
        <v>740.8</v>
      </c>
      <c r="J21" s="6">
        <v>10</v>
      </c>
      <c r="K21" s="6" t="s">
        <v>37</v>
      </c>
      <c r="L21" s="7">
        <f t="shared" si="0"/>
        <v>7408</v>
      </c>
    </row>
    <row r="22" spans="1:12" ht="35.1" customHeight="1" x14ac:dyDescent="0.25">
      <c r="A22" s="49" t="s">
        <v>7</v>
      </c>
      <c r="B22" s="50" t="s">
        <v>34</v>
      </c>
      <c r="C22" s="1" t="s">
        <v>33</v>
      </c>
      <c r="D22" s="20" t="s">
        <v>25</v>
      </c>
      <c r="E22" s="6" t="s">
        <v>25</v>
      </c>
      <c r="F22" s="28" t="s">
        <v>25</v>
      </c>
      <c r="I22" s="7">
        <v>329</v>
      </c>
      <c r="J22" s="9">
        <v>20</v>
      </c>
      <c r="K22" s="8">
        <v>465</v>
      </c>
      <c r="L22" s="7">
        <f t="shared" si="0"/>
        <v>7045</v>
      </c>
    </row>
    <row r="23" spans="1:12" ht="35.1" customHeight="1" x14ac:dyDescent="0.25">
      <c r="A23" s="49"/>
      <c r="B23" s="50"/>
      <c r="C23" s="1" t="s">
        <v>35</v>
      </c>
      <c r="D23" s="20" t="s">
        <v>25</v>
      </c>
      <c r="E23" s="6" t="s">
        <v>25</v>
      </c>
      <c r="F23" s="31" t="s">
        <v>25</v>
      </c>
      <c r="I23" s="7">
        <v>259.89999999999998</v>
      </c>
      <c r="J23" s="9">
        <v>20</v>
      </c>
      <c r="K23" s="8" t="s">
        <v>37</v>
      </c>
      <c r="L23" s="7">
        <f t="shared" si="0"/>
        <v>5198</v>
      </c>
    </row>
    <row r="24" spans="1:12" ht="35.1" customHeight="1" x14ac:dyDescent="0.25">
      <c r="A24" s="49"/>
      <c r="B24" s="50"/>
      <c r="C24" s="1" t="s">
        <v>83</v>
      </c>
      <c r="D24" s="20" t="s">
        <v>25</v>
      </c>
      <c r="E24" s="6" t="s">
        <v>25</v>
      </c>
      <c r="F24" s="31" t="s">
        <v>25</v>
      </c>
      <c r="I24" s="7">
        <v>250</v>
      </c>
      <c r="J24" s="9">
        <v>20</v>
      </c>
      <c r="K24" s="8">
        <v>270.37</v>
      </c>
      <c r="L24" s="7">
        <f t="shared" si="0"/>
        <v>5270.37</v>
      </c>
    </row>
    <row r="25" spans="1:12" ht="35.1" customHeight="1" x14ac:dyDescent="0.25">
      <c r="A25" s="49" t="s">
        <v>16</v>
      </c>
      <c r="B25" s="53" t="s">
        <v>47</v>
      </c>
      <c r="C25" s="38" t="s">
        <v>28</v>
      </c>
      <c r="D25" s="39" t="s">
        <v>25</v>
      </c>
      <c r="E25" s="39" t="s">
        <v>25</v>
      </c>
      <c r="F25" s="39" t="s">
        <v>25</v>
      </c>
      <c r="G25" s="39" t="s">
        <v>25</v>
      </c>
      <c r="H25" s="39" t="s">
        <v>25</v>
      </c>
      <c r="I25" s="40">
        <v>5812.5</v>
      </c>
      <c r="J25" s="41">
        <v>4</v>
      </c>
      <c r="K25" s="42" t="s">
        <v>37</v>
      </c>
      <c r="L25" s="40">
        <f t="shared" si="0"/>
        <v>23250</v>
      </c>
    </row>
    <row r="26" spans="1:12" ht="35.1" customHeight="1" x14ac:dyDescent="0.25">
      <c r="A26" s="49"/>
      <c r="B26" s="53"/>
      <c r="C26" s="1" t="s">
        <v>96</v>
      </c>
      <c r="D26" s="20" t="s">
        <v>25</v>
      </c>
      <c r="E26" s="6" t="s">
        <v>25</v>
      </c>
      <c r="F26" s="28" t="s">
        <v>25</v>
      </c>
      <c r="G26" s="36" t="s">
        <v>25</v>
      </c>
      <c r="H26" s="36" t="s">
        <v>25</v>
      </c>
      <c r="I26" s="7">
        <v>6275</v>
      </c>
      <c r="J26" s="25">
        <v>4</v>
      </c>
      <c r="K26" s="8" t="s">
        <v>37</v>
      </c>
      <c r="L26" s="7">
        <f t="shared" si="0"/>
        <v>25100</v>
      </c>
    </row>
    <row r="27" spans="1:12" ht="35.1" customHeight="1" x14ac:dyDescent="0.25">
      <c r="A27" s="49"/>
      <c r="B27" s="53"/>
      <c r="C27" s="1" t="s">
        <v>88</v>
      </c>
      <c r="D27" s="20" t="s">
        <v>25</v>
      </c>
      <c r="E27" s="6" t="s">
        <v>25</v>
      </c>
      <c r="F27" s="28" t="s">
        <v>25</v>
      </c>
      <c r="G27" s="36" t="s">
        <v>25</v>
      </c>
      <c r="H27" s="36" t="s">
        <v>25</v>
      </c>
      <c r="I27" s="7">
        <v>8700</v>
      </c>
      <c r="J27" s="25">
        <v>4</v>
      </c>
      <c r="K27" s="8" t="s">
        <v>37</v>
      </c>
      <c r="L27" s="7">
        <f t="shared" si="0"/>
        <v>34800</v>
      </c>
    </row>
    <row r="28" spans="1:12" ht="35.1" customHeight="1" x14ac:dyDescent="0.25">
      <c r="A28" s="49" t="s">
        <v>17</v>
      </c>
      <c r="B28" s="53" t="s">
        <v>29</v>
      </c>
      <c r="C28" s="1" t="s">
        <v>78</v>
      </c>
      <c r="D28" s="20" t="s">
        <v>25</v>
      </c>
      <c r="E28" s="6" t="s">
        <v>25</v>
      </c>
      <c r="F28" s="28" t="s">
        <v>25</v>
      </c>
      <c r="G28" s="45" t="s">
        <v>25</v>
      </c>
      <c r="H28" s="45" t="s">
        <v>25</v>
      </c>
      <c r="I28" s="7">
        <v>8950</v>
      </c>
      <c r="J28" s="25">
        <v>1</v>
      </c>
      <c r="K28" s="8" t="s">
        <v>37</v>
      </c>
      <c r="L28" s="7">
        <f t="shared" si="0"/>
        <v>8950</v>
      </c>
    </row>
    <row r="29" spans="1:12" ht="35.1" customHeight="1" x14ac:dyDescent="0.25">
      <c r="A29" s="49"/>
      <c r="B29" s="54"/>
      <c r="C29" s="1" t="s">
        <v>79</v>
      </c>
      <c r="D29" s="20" t="s">
        <v>25</v>
      </c>
      <c r="E29" s="6" t="s">
        <v>25</v>
      </c>
      <c r="F29" s="28" t="s">
        <v>25</v>
      </c>
      <c r="G29" s="44" t="s">
        <v>25</v>
      </c>
      <c r="H29" s="45" t="s">
        <v>25</v>
      </c>
      <c r="I29" s="7">
        <v>3600</v>
      </c>
      <c r="J29" s="25">
        <v>1</v>
      </c>
      <c r="K29" s="8" t="s">
        <v>37</v>
      </c>
      <c r="L29" s="7">
        <f t="shared" si="0"/>
        <v>3600</v>
      </c>
    </row>
    <row r="30" spans="1:12" ht="35.1" customHeight="1" x14ac:dyDescent="0.25">
      <c r="A30" s="49"/>
      <c r="B30" s="54"/>
      <c r="C30" s="1" t="s">
        <v>80</v>
      </c>
      <c r="D30" s="20" t="s">
        <v>25</v>
      </c>
      <c r="E30" s="6" t="s">
        <v>25</v>
      </c>
      <c r="F30" s="31" t="s">
        <v>25</v>
      </c>
      <c r="G30" s="44" t="s">
        <v>25</v>
      </c>
      <c r="H30" s="44" t="s">
        <v>25</v>
      </c>
      <c r="I30" s="7">
        <v>10304.17</v>
      </c>
      <c r="J30" s="6">
        <v>1</v>
      </c>
      <c r="K30" s="6" t="s">
        <v>37</v>
      </c>
      <c r="L30" s="7">
        <f t="shared" si="0"/>
        <v>10304.17</v>
      </c>
    </row>
    <row r="31" spans="1:12" ht="35.1" customHeight="1" x14ac:dyDescent="0.25">
      <c r="A31" s="49" t="s">
        <v>18</v>
      </c>
      <c r="B31" s="51" t="s">
        <v>66</v>
      </c>
      <c r="C31" s="1" t="s">
        <v>5</v>
      </c>
      <c r="D31" s="24" t="s">
        <v>25</v>
      </c>
      <c r="E31" s="6" t="s">
        <v>25</v>
      </c>
      <c r="F31" s="28" t="s">
        <v>25</v>
      </c>
      <c r="G31" s="37" t="s">
        <v>25</v>
      </c>
      <c r="H31" s="37" t="s">
        <v>25</v>
      </c>
      <c r="I31" s="7">
        <v>1300</v>
      </c>
      <c r="J31" s="6">
        <v>6</v>
      </c>
      <c r="K31" s="6" t="s">
        <v>37</v>
      </c>
      <c r="L31" s="7">
        <f t="shared" si="0"/>
        <v>7800</v>
      </c>
    </row>
    <row r="32" spans="1:12" ht="35.1" customHeight="1" x14ac:dyDescent="0.25">
      <c r="A32" s="49"/>
      <c r="B32" s="52"/>
      <c r="C32" s="1" t="s">
        <v>84</v>
      </c>
      <c r="D32" s="24" t="s">
        <v>25</v>
      </c>
      <c r="E32" s="6" t="s">
        <v>25</v>
      </c>
      <c r="F32" s="28" t="s">
        <v>25</v>
      </c>
      <c r="G32" s="36" t="s">
        <v>25</v>
      </c>
      <c r="H32" s="36" t="s">
        <v>25</v>
      </c>
      <c r="I32" s="7">
        <v>2500</v>
      </c>
      <c r="J32" s="6">
        <v>6</v>
      </c>
      <c r="K32" s="6" t="s">
        <v>37</v>
      </c>
      <c r="L32" s="7">
        <f t="shared" si="0"/>
        <v>15000</v>
      </c>
    </row>
    <row r="33" spans="1:12" ht="35.1" customHeight="1" x14ac:dyDescent="0.25">
      <c r="A33" s="49"/>
      <c r="B33" s="52"/>
      <c r="C33" s="38" t="s">
        <v>97</v>
      </c>
      <c r="D33" s="39" t="s">
        <v>25</v>
      </c>
      <c r="E33" s="39" t="s">
        <v>25</v>
      </c>
      <c r="F33" s="39" t="s">
        <v>25</v>
      </c>
      <c r="G33" s="39" t="s">
        <v>25</v>
      </c>
      <c r="H33" s="39" t="s">
        <v>25</v>
      </c>
      <c r="I33" s="40">
        <v>700</v>
      </c>
      <c r="J33" s="39">
        <v>6</v>
      </c>
      <c r="K33" s="39" t="s">
        <v>37</v>
      </c>
      <c r="L33" s="40">
        <f t="shared" si="0"/>
        <v>4200</v>
      </c>
    </row>
    <row r="34" spans="1:12" ht="24.95" customHeight="1" x14ac:dyDescent="0.25">
      <c r="A34" s="49" t="s">
        <v>6</v>
      </c>
      <c r="B34" s="51" t="s">
        <v>48</v>
      </c>
      <c r="C34" s="38" t="s">
        <v>67</v>
      </c>
      <c r="D34" s="39" t="s">
        <v>25</v>
      </c>
      <c r="E34" s="39" t="s">
        <v>25</v>
      </c>
      <c r="F34" s="39" t="s">
        <v>25</v>
      </c>
      <c r="G34" s="39" t="s">
        <v>25</v>
      </c>
      <c r="H34" s="39" t="s">
        <v>25</v>
      </c>
      <c r="I34" s="40">
        <v>2.72</v>
      </c>
      <c r="J34" s="39">
        <v>1000</v>
      </c>
      <c r="K34" s="39">
        <v>190</v>
      </c>
      <c r="L34" s="40">
        <f t="shared" si="0"/>
        <v>2910</v>
      </c>
    </row>
    <row r="35" spans="1:12" ht="24.95" customHeight="1" x14ac:dyDescent="0.25">
      <c r="A35" s="49"/>
      <c r="B35" s="51"/>
      <c r="C35" s="38" t="s">
        <v>68</v>
      </c>
      <c r="D35" s="39" t="s">
        <v>25</v>
      </c>
      <c r="E35" s="39" t="s">
        <v>25</v>
      </c>
      <c r="F35" s="39" t="s">
        <v>25</v>
      </c>
      <c r="G35" s="39" t="s">
        <v>25</v>
      </c>
      <c r="H35" s="39" t="s">
        <v>25</v>
      </c>
      <c r="I35" s="40">
        <v>2.08</v>
      </c>
      <c r="J35" s="39">
        <v>1000</v>
      </c>
      <c r="K35" s="39">
        <v>190</v>
      </c>
      <c r="L35" s="40">
        <f t="shared" si="0"/>
        <v>2270</v>
      </c>
    </row>
    <row r="36" spans="1:12" ht="24.95" customHeight="1" x14ac:dyDescent="0.25">
      <c r="A36" s="49"/>
      <c r="B36" s="51"/>
      <c r="C36" s="1" t="s">
        <v>72</v>
      </c>
      <c r="D36" s="20" t="s">
        <v>25</v>
      </c>
      <c r="E36" s="23" t="s">
        <v>25</v>
      </c>
      <c r="F36" s="33" t="s">
        <v>25</v>
      </c>
      <c r="G36" s="43" t="s">
        <v>25</v>
      </c>
      <c r="H36" s="43" t="s">
        <v>25</v>
      </c>
      <c r="I36" s="7">
        <v>15</v>
      </c>
      <c r="J36" s="6">
        <v>1000</v>
      </c>
      <c r="K36" s="6" t="s">
        <v>74</v>
      </c>
      <c r="L36" s="7">
        <f>IF(OR(K36 = "CIF",K36 = "FOB"), I36*J36,(I36*J36)+K36)</f>
        <v>15000</v>
      </c>
    </row>
    <row r="37" spans="1:12" ht="24.95" customHeight="1" x14ac:dyDescent="0.25">
      <c r="A37" s="49"/>
      <c r="B37" s="51"/>
      <c r="C37" s="1" t="s">
        <v>73</v>
      </c>
      <c r="D37" s="23" t="s">
        <v>25</v>
      </c>
      <c r="E37" s="23" t="s">
        <v>25</v>
      </c>
      <c r="F37" s="33" t="s">
        <v>25</v>
      </c>
      <c r="G37" s="43" t="s">
        <v>25</v>
      </c>
      <c r="H37" s="43" t="s">
        <v>25</v>
      </c>
      <c r="I37" s="7">
        <v>3.35</v>
      </c>
      <c r="J37" s="22">
        <v>1000</v>
      </c>
      <c r="K37" s="22" t="s">
        <v>74</v>
      </c>
      <c r="L37" s="7">
        <f>IF(OR(K37 = "CIF",K37 = "FOB"), I37*J37,(I37*J37)+K37)</f>
        <v>3350</v>
      </c>
    </row>
    <row r="38" spans="1:12" ht="24.95" customHeight="1" x14ac:dyDescent="0.25">
      <c r="A38" s="49"/>
      <c r="B38" s="51"/>
      <c r="C38" s="1" t="s">
        <v>75</v>
      </c>
      <c r="D38" s="22" t="s">
        <v>25</v>
      </c>
      <c r="E38" s="23" t="s">
        <v>25</v>
      </c>
      <c r="F38" s="28" t="s">
        <v>25</v>
      </c>
      <c r="G38" s="43" t="s">
        <v>25</v>
      </c>
      <c r="H38" s="43" t="s">
        <v>25</v>
      </c>
      <c r="I38" s="7">
        <v>2.98</v>
      </c>
      <c r="J38" s="6">
        <v>1000</v>
      </c>
      <c r="K38" s="6">
        <v>164.25</v>
      </c>
      <c r="L38" s="7">
        <f t="shared" si="0"/>
        <v>3144.25</v>
      </c>
    </row>
    <row r="39" spans="1:12" ht="24.95" customHeight="1" x14ac:dyDescent="0.25">
      <c r="A39" s="49"/>
      <c r="B39" s="51"/>
      <c r="C39" s="1" t="s">
        <v>76</v>
      </c>
      <c r="D39" s="20" t="s">
        <v>25</v>
      </c>
      <c r="E39" s="23" t="s">
        <v>25</v>
      </c>
      <c r="F39" s="28" t="s">
        <v>25</v>
      </c>
      <c r="G39" s="43" t="s">
        <v>25</v>
      </c>
      <c r="H39" s="43" t="s">
        <v>25</v>
      </c>
      <c r="I39" s="7">
        <v>2.5499999999999998</v>
      </c>
      <c r="J39" s="22">
        <v>1000</v>
      </c>
      <c r="K39" s="22">
        <v>164.25</v>
      </c>
      <c r="L39" s="7">
        <f t="shared" si="0"/>
        <v>2714.25</v>
      </c>
    </row>
    <row r="40" spans="1:12" ht="24.95" customHeight="1" x14ac:dyDescent="0.25">
      <c r="A40" s="49" t="s">
        <v>99</v>
      </c>
      <c r="B40" s="58" t="s">
        <v>103</v>
      </c>
      <c r="C40" s="38" t="s">
        <v>28</v>
      </c>
      <c r="D40" s="39" t="s">
        <v>25</v>
      </c>
      <c r="E40" s="39" t="s">
        <v>25</v>
      </c>
      <c r="F40" s="39" t="s">
        <v>25</v>
      </c>
      <c r="G40" s="39" t="s">
        <v>25</v>
      </c>
      <c r="H40" s="39" t="s">
        <v>25</v>
      </c>
      <c r="I40" s="40">
        <v>1077</v>
      </c>
      <c r="J40" s="39">
        <v>3</v>
      </c>
      <c r="K40" s="39" t="s">
        <v>37</v>
      </c>
      <c r="L40" s="40">
        <f t="shared" si="0"/>
        <v>3231</v>
      </c>
    </row>
    <row r="41" spans="1:12" ht="24.95" customHeight="1" x14ac:dyDescent="0.25">
      <c r="A41" s="49"/>
      <c r="B41" s="58"/>
      <c r="C41" s="1" t="s">
        <v>100</v>
      </c>
      <c r="D41" s="34" t="s">
        <v>25</v>
      </c>
      <c r="E41" s="34" t="s">
        <v>25</v>
      </c>
      <c r="F41" s="34" t="s">
        <v>25</v>
      </c>
      <c r="G41" s="45" t="s">
        <v>25</v>
      </c>
      <c r="H41" s="45" t="s">
        <v>25</v>
      </c>
      <c r="I41" s="7">
        <v>1150</v>
      </c>
      <c r="J41" s="34">
        <v>3</v>
      </c>
      <c r="K41" s="34" t="s">
        <v>37</v>
      </c>
      <c r="L41" s="7">
        <f t="shared" si="0"/>
        <v>3450</v>
      </c>
    </row>
    <row r="42" spans="1:12" ht="24.95" customHeight="1" x14ac:dyDescent="0.25">
      <c r="A42" s="49"/>
      <c r="B42" s="58"/>
      <c r="C42" s="1" t="s">
        <v>101</v>
      </c>
      <c r="D42" s="34" t="s">
        <v>25</v>
      </c>
      <c r="E42" s="36" t="s">
        <v>25</v>
      </c>
      <c r="F42" s="36" t="s">
        <v>25</v>
      </c>
      <c r="G42" s="44" t="s">
        <v>25</v>
      </c>
      <c r="H42" s="44" t="s">
        <v>25</v>
      </c>
      <c r="I42" s="7">
        <v>1526</v>
      </c>
      <c r="J42" s="34">
        <v>3</v>
      </c>
      <c r="K42" s="34"/>
      <c r="L42" s="7">
        <f t="shared" si="0"/>
        <v>4578</v>
      </c>
    </row>
    <row r="43" spans="1:12" ht="24.95" customHeight="1" x14ac:dyDescent="0.25">
      <c r="A43" s="49" t="s">
        <v>91</v>
      </c>
      <c r="B43" s="51" t="s">
        <v>92</v>
      </c>
      <c r="C43" s="1" t="s">
        <v>94</v>
      </c>
      <c r="D43" s="27" t="s">
        <v>25</v>
      </c>
      <c r="E43" s="27" t="s">
        <v>25</v>
      </c>
      <c r="F43" s="28" t="s">
        <v>25</v>
      </c>
      <c r="G43" s="44" t="s">
        <v>25</v>
      </c>
      <c r="H43" s="44" t="s">
        <v>25</v>
      </c>
      <c r="I43" s="7">
        <v>2650</v>
      </c>
      <c r="J43" s="27">
        <v>16</v>
      </c>
      <c r="K43" s="27" t="s">
        <v>37</v>
      </c>
      <c r="L43" s="7">
        <f t="shared" si="0"/>
        <v>42400</v>
      </c>
    </row>
    <row r="44" spans="1:12" ht="24.95" customHeight="1" x14ac:dyDescent="0.25">
      <c r="A44" s="49"/>
      <c r="B44" s="51"/>
      <c r="C44" s="38" t="s">
        <v>93</v>
      </c>
      <c r="D44" s="39" t="s">
        <v>25</v>
      </c>
      <c r="E44" s="39" t="s">
        <v>25</v>
      </c>
      <c r="F44" s="39" t="s">
        <v>25</v>
      </c>
      <c r="G44" s="39" t="s">
        <v>25</v>
      </c>
      <c r="H44" s="39" t="s">
        <v>25</v>
      </c>
      <c r="I44" s="40">
        <v>1890</v>
      </c>
      <c r="J44" s="39">
        <v>16</v>
      </c>
      <c r="K44" s="39" t="s">
        <v>37</v>
      </c>
      <c r="L44" s="40">
        <f t="shared" si="0"/>
        <v>30240</v>
      </c>
    </row>
    <row r="45" spans="1:12" ht="24.95" customHeight="1" x14ac:dyDescent="0.25">
      <c r="A45" s="49"/>
      <c r="B45" s="51"/>
      <c r="C45" s="1" t="s">
        <v>95</v>
      </c>
      <c r="D45" s="27" t="s">
        <v>25</v>
      </c>
      <c r="E45" s="27" t="s">
        <v>25</v>
      </c>
      <c r="F45" s="28" t="s">
        <v>25</v>
      </c>
      <c r="G45" s="44" t="s">
        <v>25</v>
      </c>
      <c r="H45" s="44" t="s">
        <v>25</v>
      </c>
      <c r="I45" s="7">
        <v>2200</v>
      </c>
      <c r="J45" s="27">
        <v>16</v>
      </c>
      <c r="K45" s="27">
        <v>352</v>
      </c>
      <c r="L45" s="7">
        <f t="shared" si="0"/>
        <v>35552</v>
      </c>
    </row>
    <row r="46" spans="1:12" ht="24.95" customHeight="1" x14ac:dyDescent="0.25">
      <c r="A46" s="1"/>
      <c r="C46" s="1"/>
      <c r="L46" s="7"/>
    </row>
    <row r="47" spans="1:12" ht="24.95" customHeight="1" x14ac:dyDescent="0.25">
      <c r="A47" s="1"/>
      <c r="C47" s="1"/>
      <c r="L47" s="7"/>
    </row>
    <row r="48" spans="1:12" ht="24.95" customHeight="1" x14ac:dyDescent="0.25">
      <c r="A48" s="1"/>
      <c r="C48" s="1"/>
      <c r="L48" s="7"/>
    </row>
    <row r="49" spans="1:12" ht="24.95" customHeight="1" x14ac:dyDescent="0.25">
      <c r="A49" s="1"/>
      <c r="C49" s="1"/>
      <c r="L49" s="7"/>
    </row>
    <row r="50" spans="1:12" ht="24.95" customHeight="1" x14ac:dyDescent="0.25">
      <c r="A50" s="1"/>
      <c r="C50" s="1"/>
      <c r="L50" s="7"/>
    </row>
    <row r="51" spans="1:12" ht="24.95" customHeight="1" x14ac:dyDescent="0.25">
      <c r="A51" s="1"/>
      <c r="C51" s="1"/>
      <c r="L51" s="7"/>
    </row>
    <row r="52" spans="1:12" ht="24.95" customHeight="1" x14ac:dyDescent="0.25">
      <c r="A52" s="1"/>
      <c r="C52" s="1"/>
      <c r="L52" s="7"/>
    </row>
    <row r="53" spans="1:12" ht="24.95" customHeight="1" x14ac:dyDescent="0.25">
      <c r="A53" s="1"/>
      <c r="C53" s="1"/>
      <c r="L53" s="7"/>
    </row>
    <row r="54" spans="1:12" ht="24.95" customHeight="1" x14ac:dyDescent="0.25">
      <c r="A54" s="1"/>
      <c r="C54" s="1"/>
      <c r="L54" s="7"/>
    </row>
    <row r="55" spans="1:12" ht="24.95" customHeight="1" x14ac:dyDescent="0.25">
      <c r="A55" s="1"/>
      <c r="C55" s="1"/>
      <c r="L55" s="7"/>
    </row>
    <row r="56" spans="1:12" ht="24.95" customHeight="1" x14ac:dyDescent="0.25">
      <c r="A56" s="1"/>
      <c r="C56" s="1"/>
      <c r="L56" s="7"/>
    </row>
    <row r="57" spans="1:12" ht="24.95" customHeight="1" x14ac:dyDescent="0.25">
      <c r="A57" s="1"/>
      <c r="C57" s="1"/>
      <c r="L57" s="7"/>
    </row>
    <row r="58" spans="1:12" ht="24.95" customHeight="1" x14ac:dyDescent="0.25">
      <c r="A58" s="1"/>
      <c r="C58" s="1"/>
      <c r="L58" s="7"/>
    </row>
    <row r="59" spans="1:12" ht="24.95" customHeight="1" x14ac:dyDescent="0.25">
      <c r="A59" s="1"/>
      <c r="C59" s="1"/>
      <c r="L59" s="7"/>
    </row>
    <row r="65" spans="2:2" x14ac:dyDescent="0.25">
      <c r="B65" s="2"/>
    </row>
  </sheetData>
  <mergeCells count="29">
    <mergeCell ref="A40:A42"/>
    <mergeCell ref="B40:B42"/>
    <mergeCell ref="A43:A45"/>
    <mergeCell ref="B43:B45"/>
    <mergeCell ref="I2:L2"/>
    <mergeCell ref="A34:A39"/>
    <mergeCell ref="B34:B39"/>
    <mergeCell ref="A13:A15"/>
    <mergeCell ref="A16:A18"/>
    <mergeCell ref="A19:A21"/>
    <mergeCell ref="A22:A24"/>
    <mergeCell ref="A25:A27"/>
    <mergeCell ref="A28:A30"/>
    <mergeCell ref="A1:L1"/>
    <mergeCell ref="A4:A6"/>
    <mergeCell ref="B4:B6"/>
    <mergeCell ref="A31:A33"/>
    <mergeCell ref="B31:B33"/>
    <mergeCell ref="B13:B15"/>
    <mergeCell ref="B16:B18"/>
    <mergeCell ref="B28:B30"/>
    <mergeCell ref="A2:C2"/>
    <mergeCell ref="B7:B9"/>
    <mergeCell ref="B10:B12"/>
    <mergeCell ref="B25:B27"/>
    <mergeCell ref="B22:B24"/>
    <mergeCell ref="B19:B21"/>
    <mergeCell ref="A7:A9"/>
    <mergeCell ref="A10:A12"/>
  </mergeCells>
  <conditionalFormatting sqref="D2:H2">
    <cfRule type="colorScale" priority="4">
      <colorScale>
        <cfvo type="num" val="0"/>
        <cfvo type="num" val="1"/>
        <color rgb="FFFF7128"/>
        <color theme="7" tint="0.59999389629810485"/>
      </colorScale>
    </cfRule>
  </conditionalFormatting>
  <conditionalFormatting sqref="E13:E39 F27:F28 F32:F39 E4:F11 F13:F25 E43:E45 G34:H39 E40:F41 D4:D45 G4:H6 G10:H11 F30:H30 G41:H41 G28:H28 G13:H18">
    <cfRule type="containsBlanks" dxfId="10" priority="3">
      <formula>LEN(TRIM(D4))=0</formula>
    </cfRule>
  </conditionalFormatting>
  <conditionalFormatting sqref="E42:H42 E12:H12">
    <cfRule type="containsBlanks" dxfId="9" priority="2">
      <formula>LEN(TRIM(E12))=0</formula>
    </cfRule>
  </conditionalFormatting>
  <conditionalFormatting sqref="F26 F31:H31 F43:F45 G45:H45 G43:H43 F29:H29">
    <cfRule type="containsBlanks" dxfId="8" priority="1">
      <formula>LEN(TRIM(F26))=0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110" zoomScaleNormal="110" zoomScalePageLayoutView="110" workbookViewId="0">
      <selection activeCell="H6" sqref="H6"/>
    </sheetView>
  </sheetViews>
  <sheetFormatPr defaultColWidth="8.85546875" defaultRowHeight="15" x14ac:dyDescent="0.25"/>
  <cols>
    <col min="1" max="1" width="17.42578125" customWidth="1"/>
    <col min="2" max="3" width="15.7109375" style="10" customWidth="1"/>
    <col min="4" max="4" width="14" customWidth="1"/>
    <col min="5" max="5" width="16.140625" customWidth="1"/>
    <col min="6" max="6" width="12.28515625" customWidth="1"/>
  </cols>
  <sheetData>
    <row r="1" spans="1:6" ht="20.100000000000001" customHeight="1" x14ac:dyDescent="0.25">
      <c r="A1" s="11"/>
      <c r="B1" s="17" t="s">
        <v>42</v>
      </c>
      <c r="C1" s="17" t="s">
        <v>43</v>
      </c>
      <c r="D1" s="16" t="s">
        <v>22</v>
      </c>
    </row>
    <row r="2" spans="1:6" ht="20.100000000000001" customHeight="1" x14ac:dyDescent="0.25">
      <c r="A2" s="12" t="s">
        <v>41</v>
      </c>
      <c r="B2" s="13">
        <v>350</v>
      </c>
      <c r="C2" s="13">
        <v>300</v>
      </c>
      <c r="D2" s="14">
        <f>SUM(B2:C2)</f>
        <v>650</v>
      </c>
    </row>
    <row r="3" spans="1:6" ht="20.100000000000001" customHeight="1" x14ac:dyDescent="0.25">
      <c r="A3" s="12" t="s">
        <v>44</v>
      </c>
      <c r="B3" s="13">
        <v>17</v>
      </c>
      <c r="C3" s="13">
        <v>14</v>
      </c>
      <c r="D3" s="14">
        <f t="shared" ref="D3:D5" si="0">SUM(B3:C3)</f>
        <v>31</v>
      </c>
    </row>
    <row r="4" spans="1:6" ht="20.100000000000001" customHeight="1" x14ac:dyDescent="0.25">
      <c r="A4" s="12" t="s">
        <v>45</v>
      </c>
      <c r="B4" s="13">
        <v>30</v>
      </c>
      <c r="C4" s="13">
        <v>30</v>
      </c>
      <c r="D4" s="14">
        <f t="shared" si="0"/>
        <v>60</v>
      </c>
    </row>
    <row r="5" spans="1:6" ht="20.100000000000001" customHeight="1" x14ac:dyDescent="0.25">
      <c r="A5" s="12" t="s">
        <v>46</v>
      </c>
      <c r="B5" s="13">
        <v>25</v>
      </c>
      <c r="C5" s="13">
        <v>25</v>
      </c>
      <c r="D5" s="14">
        <f t="shared" si="0"/>
        <v>50</v>
      </c>
    </row>
    <row r="6" spans="1:6" s="1" customFormat="1" ht="20.100000000000001" customHeight="1" x14ac:dyDescent="0.25">
      <c r="A6" s="16" t="s">
        <v>22</v>
      </c>
      <c r="B6" s="14">
        <f>SUM(B2:B5)</f>
        <v>422</v>
      </c>
      <c r="C6" s="14">
        <f t="shared" ref="C6:D6" si="1">SUM(C2:C5)</f>
        <v>369</v>
      </c>
      <c r="D6" s="15">
        <f t="shared" si="1"/>
        <v>791</v>
      </c>
    </row>
    <row r="10" spans="1:6" x14ac:dyDescent="0.25">
      <c r="B10" s="21" t="s">
        <v>50</v>
      </c>
      <c r="C10" s="10" t="s">
        <v>70</v>
      </c>
      <c r="D10" s="10" t="s">
        <v>51</v>
      </c>
      <c r="E10" t="s">
        <v>52</v>
      </c>
    </row>
    <row r="11" spans="1:6" x14ac:dyDescent="0.25">
      <c r="A11" t="s">
        <v>49</v>
      </c>
      <c r="B11" s="18">
        <v>7988.1</v>
      </c>
      <c r="C11" s="18">
        <f>B11/220</f>
        <v>36.309545454545457</v>
      </c>
      <c r="D11" s="10">
        <v>360</v>
      </c>
      <c r="E11" s="19">
        <f>D11*C11</f>
        <v>13071.436363636365</v>
      </c>
      <c r="F11" t="s">
        <v>54</v>
      </c>
    </row>
    <row r="12" spans="1:6" x14ac:dyDescent="0.25">
      <c r="A12" t="s">
        <v>49</v>
      </c>
      <c r="B12" s="18">
        <v>7000</v>
      </c>
      <c r="C12" s="18">
        <f t="shared" ref="C12:C15" si="2">B12/220</f>
        <v>31.818181818181817</v>
      </c>
      <c r="D12" s="10">
        <v>360</v>
      </c>
      <c r="E12" s="19">
        <f t="shared" ref="E12:E15" si="3">D12*C12</f>
        <v>11454.545454545454</v>
      </c>
      <c r="F12" t="s">
        <v>53</v>
      </c>
    </row>
    <row r="13" spans="1:6" x14ac:dyDescent="0.25">
      <c r="A13" t="s">
        <v>49</v>
      </c>
      <c r="B13" s="18">
        <v>5620</v>
      </c>
      <c r="C13" s="18">
        <f t="shared" si="2"/>
        <v>25.545454545454547</v>
      </c>
      <c r="D13" s="10">
        <v>360</v>
      </c>
      <c r="E13" s="26">
        <f>25.55*360</f>
        <v>9198</v>
      </c>
      <c r="F13" t="s">
        <v>55</v>
      </c>
    </row>
    <row r="14" spans="1:6" x14ac:dyDescent="0.25">
      <c r="C14" s="18"/>
      <c r="D14" s="10"/>
      <c r="E14" s="19"/>
    </row>
    <row r="15" spans="1:6" x14ac:dyDescent="0.25">
      <c r="A15" t="s">
        <v>56</v>
      </c>
      <c r="B15" s="18">
        <v>6593</v>
      </c>
      <c r="C15" s="18">
        <f t="shared" si="2"/>
        <v>29.968181818181819</v>
      </c>
      <c r="D15" s="10">
        <v>360</v>
      </c>
      <c r="E15" s="19">
        <f t="shared" si="3"/>
        <v>10788.545454545454</v>
      </c>
      <c r="F15" t="s">
        <v>53</v>
      </c>
    </row>
    <row r="16" spans="1:6" x14ac:dyDescent="0.25">
      <c r="A16" t="s">
        <v>56</v>
      </c>
      <c r="B16" s="18">
        <v>4916</v>
      </c>
      <c r="C16" s="18">
        <f t="shared" ref="C16:C17" si="4">B16/220</f>
        <v>22.345454545454544</v>
      </c>
      <c r="D16" s="10">
        <v>360</v>
      </c>
      <c r="E16" s="19">
        <f t="shared" ref="E16" si="5">D16*C16</f>
        <v>8044.363636363636</v>
      </c>
      <c r="F16" t="s">
        <v>55</v>
      </c>
    </row>
    <row r="17" spans="1:6" x14ac:dyDescent="0.25">
      <c r="A17" t="s">
        <v>56</v>
      </c>
      <c r="B17" s="18">
        <v>4069.89</v>
      </c>
      <c r="C17" s="18">
        <f t="shared" si="4"/>
        <v>18.499500000000001</v>
      </c>
      <c r="D17" s="10">
        <v>360</v>
      </c>
      <c r="E17" s="26">
        <f>18.5*360</f>
        <v>6660</v>
      </c>
      <c r="F17" t="s">
        <v>57</v>
      </c>
    </row>
    <row r="18" spans="1:6" x14ac:dyDescent="0.25">
      <c r="D18" s="10"/>
    </row>
    <row r="19" spans="1:6" x14ac:dyDescent="0.25">
      <c r="A19" t="s">
        <v>58</v>
      </c>
      <c r="B19" s="18">
        <v>8979</v>
      </c>
      <c r="C19" s="18">
        <f t="shared" ref="C19:C21" si="6">B19/220</f>
        <v>40.813636363636363</v>
      </c>
      <c r="D19" s="10">
        <v>360</v>
      </c>
      <c r="E19" s="19">
        <f t="shared" ref="E19:E21" si="7">D19*C19</f>
        <v>14692.90909090909</v>
      </c>
      <c r="F19" t="s">
        <v>53</v>
      </c>
    </row>
    <row r="20" spans="1:6" x14ac:dyDescent="0.25">
      <c r="A20" t="s">
        <v>58</v>
      </c>
      <c r="B20" s="18">
        <v>6270</v>
      </c>
      <c r="C20" s="18">
        <f t="shared" si="6"/>
        <v>28.5</v>
      </c>
      <c r="D20" s="10">
        <v>360</v>
      </c>
      <c r="E20" s="26">
        <f t="shared" si="7"/>
        <v>10260</v>
      </c>
      <c r="F20" t="s">
        <v>59</v>
      </c>
    </row>
    <row r="21" spans="1:6" x14ac:dyDescent="0.25">
      <c r="A21" t="s">
        <v>58</v>
      </c>
      <c r="B21" s="18">
        <v>7735</v>
      </c>
      <c r="C21" s="18">
        <f t="shared" si="6"/>
        <v>35.159090909090907</v>
      </c>
      <c r="D21" s="10">
        <v>360</v>
      </c>
      <c r="E21" s="19">
        <f t="shared" si="7"/>
        <v>12657.272727272726</v>
      </c>
      <c r="F21" t="s">
        <v>55</v>
      </c>
    </row>
    <row r="22" spans="1:6" x14ac:dyDescent="0.25">
      <c r="D22" s="10"/>
    </row>
    <row r="23" spans="1:6" x14ac:dyDescent="0.25">
      <c r="A23" t="s">
        <v>60</v>
      </c>
      <c r="B23" s="18">
        <v>3207.9</v>
      </c>
      <c r="C23" s="18">
        <f t="shared" ref="C23:C25" si="8">B23/220</f>
        <v>14.581363636363637</v>
      </c>
      <c r="D23" s="10">
        <v>480</v>
      </c>
      <c r="E23" s="26">
        <f>14.58*480</f>
        <v>6998.4</v>
      </c>
      <c r="F23" t="s">
        <v>57</v>
      </c>
    </row>
    <row r="24" spans="1:6" x14ac:dyDescent="0.25">
      <c r="A24" t="s">
        <v>60</v>
      </c>
      <c r="B24" s="18">
        <v>3310</v>
      </c>
      <c r="C24" s="18">
        <f t="shared" si="8"/>
        <v>15.045454545454545</v>
      </c>
      <c r="D24" s="10">
        <v>480</v>
      </c>
      <c r="E24" s="19">
        <f t="shared" ref="E24:E25" si="9">D24*C24</f>
        <v>7221.818181818182</v>
      </c>
      <c r="F24" t="s">
        <v>55</v>
      </c>
    </row>
    <row r="25" spans="1:6" x14ac:dyDescent="0.25">
      <c r="A25" t="s">
        <v>60</v>
      </c>
      <c r="B25" s="18">
        <v>5000</v>
      </c>
      <c r="C25" s="18">
        <f t="shared" si="8"/>
        <v>22.727272727272727</v>
      </c>
      <c r="D25" s="10">
        <v>480</v>
      </c>
      <c r="E25" s="19">
        <f t="shared" si="9"/>
        <v>10909.090909090908</v>
      </c>
      <c r="F25" t="s">
        <v>53</v>
      </c>
    </row>
    <row r="26" spans="1:6" x14ac:dyDescent="0.25">
      <c r="B26" s="18"/>
      <c r="C26" s="18"/>
      <c r="D26" s="10"/>
      <c r="E26" s="19"/>
    </row>
    <row r="27" spans="1:6" x14ac:dyDescent="0.25">
      <c r="A27" t="s">
        <v>87</v>
      </c>
      <c r="B27" s="18">
        <v>5467.5</v>
      </c>
      <c r="C27" s="18">
        <f>B27/220</f>
        <v>24.852272727272727</v>
      </c>
      <c r="D27" s="10">
        <v>360</v>
      </c>
      <c r="E27" s="26">
        <f>24.85*360</f>
        <v>8946</v>
      </c>
      <c r="F27" t="s">
        <v>57</v>
      </c>
    </row>
    <row r="28" spans="1:6" x14ac:dyDescent="0.25">
      <c r="A28" t="s">
        <v>87</v>
      </c>
      <c r="B28" s="18">
        <v>7999.58</v>
      </c>
      <c r="C28" s="18">
        <f t="shared" ref="C28" si="10">B28/220</f>
        <v>36.361727272727272</v>
      </c>
      <c r="D28" s="10">
        <v>360</v>
      </c>
      <c r="E28" s="19">
        <f t="shared" ref="E28:E29" si="11">D28*C28</f>
        <v>13090.221818181817</v>
      </c>
      <c r="F28" t="s">
        <v>71</v>
      </c>
    </row>
    <row r="29" spans="1:6" x14ac:dyDescent="0.25">
      <c r="A29" t="s">
        <v>87</v>
      </c>
      <c r="B29" s="18">
        <v>5486</v>
      </c>
      <c r="C29" s="18">
        <f>B29/220</f>
        <v>24.936363636363637</v>
      </c>
      <c r="D29" s="10">
        <v>360</v>
      </c>
      <c r="E29" s="19">
        <f t="shared" si="11"/>
        <v>8977.0909090909099</v>
      </c>
      <c r="F29" t="s">
        <v>55</v>
      </c>
    </row>
    <row r="30" spans="1:6" x14ac:dyDescent="0.25">
      <c r="B30" s="18"/>
      <c r="C30" s="18"/>
      <c r="D30" s="10"/>
      <c r="E30" s="19"/>
    </row>
    <row r="31" spans="1:6" x14ac:dyDescent="0.25">
      <c r="D31" s="10"/>
    </row>
    <row r="32" spans="1:6" x14ac:dyDescent="0.25">
      <c r="B32" s="21" t="s">
        <v>62</v>
      </c>
      <c r="C32" s="10" t="s">
        <v>69</v>
      </c>
      <c r="D32" s="10"/>
    </row>
    <row r="33" spans="1:6" x14ac:dyDescent="0.25">
      <c r="A33" t="s">
        <v>61</v>
      </c>
      <c r="B33" s="18">
        <v>350</v>
      </c>
      <c r="C33" s="18">
        <f>B33/8</f>
        <v>43.75</v>
      </c>
      <c r="D33" s="10">
        <v>360</v>
      </c>
      <c r="E33" s="19">
        <f t="shared" ref="E33:E35" si="12">D33*C33</f>
        <v>15750</v>
      </c>
      <c r="F33" t="s">
        <v>43</v>
      </c>
    </row>
    <row r="34" spans="1:6" x14ac:dyDescent="0.25">
      <c r="A34" t="s">
        <v>61</v>
      </c>
      <c r="B34" s="18">
        <v>300</v>
      </c>
      <c r="C34" s="18">
        <f t="shared" ref="C34:C35" si="13">B34/8</f>
        <v>37.5</v>
      </c>
      <c r="D34" s="10">
        <v>360</v>
      </c>
      <c r="E34" s="26">
        <f t="shared" si="12"/>
        <v>13500</v>
      </c>
      <c r="F34" t="s">
        <v>63</v>
      </c>
    </row>
    <row r="35" spans="1:6" x14ac:dyDescent="0.25">
      <c r="A35" t="s">
        <v>61</v>
      </c>
      <c r="B35" s="18">
        <v>500</v>
      </c>
      <c r="C35" s="18">
        <f t="shared" si="13"/>
        <v>62.5</v>
      </c>
      <c r="D35" s="10">
        <v>360</v>
      </c>
      <c r="E35" s="19">
        <f t="shared" si="12"/>
        <v>22500</v>
      </c>
      <c r="F35" t="s">
        <v>64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</dc:creator>
  <cp:lastModifiedBy>Remo Brasil</cp:lastModifiedBy>
  <dcterms:created xsi:type="dcterms:W3CDTF">2020-06-26T17:01:50Z</dcterms:created>
  <dcterms:modified xsi:type="dcterms:W3CDTF">2022-09-30T13:51:52Z</dcterms:modified>
</cp:coreProperties>
</file>